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-HOKEN3\Desktop\"/>
    </mc:Choice>
  </mc:AlternateContent>
  <bookViews>
    <workbookView xWindow="0" yWindow="0" windowWidth="20490" windowHeight="7500"/>
  </bookViews>
  <sheets>
    <sheet name="現状分析（簡易改善診断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14" i="1"/>
  <c r="E34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G46" i="1"/>
  <c r="H46" i="1" s="1"/>
  <c r="G45" i="1"/>
  <c r="H45" i="1" s="1"/>
  <c r="G44" i="1"/>
  <c r="H44" i="1" s="1"/>
  <c r="G43" i="1"/>
  <c r="H43" i="1" s="1"/>
  <c r="E43" i="1"/>
  <c r="G42" i="1"/>
  <c r="G41" i="1"/>
  <c r="H41" i="1" s="1"/>
  <c r="E40" i="1"/>
  <c r="G39" i="1"/>
  <c r="H39" i="1" s="1"/>
  <c r="G38" i="1"/>
  <c r="H38" i="1" s="1"/>
  <c r="G37" i="1"/>
  <c r="H37" i="1" s="1"/>
  <c r="E37" i="1"/>
  <c r="G36" i="1"/>
  <c r="G35" i="1"/>
  <c r="H35" i="1" s="1"/>
  <c r="G33" i="1"/>
  <c r="H33" i="1" s="1"/>
  <c r="G32" i="1"/>
  <c r="H32" i="1" s="1"/>
  <c r="G31" i="1"/>
  <c r="H31" i="1" s="1"/>
  <c r="E31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E25" i="1"/>
  <c r="G24" i="1"/>
  <c r="H24" i="1" s="1"/>
  <c r="G23" i="1"/>
  <c r="H23" i="1" s="1"/>
  <c r="E22" i="1"/>
  <c r="G20" i="1"/>
  <c r="H20" i="1" s="1"/>
  <c r="G19" i="1"/>
  <c r="H19" i="1" s="1"/>
  <c r="E19" i="1"/>
  <c r="G18" i="1"/>
  <c r="G17" i="1"/>
  <c r="H17" i="1" s="1"/>
  <c r="G16" i="1"/>
  <c r="H16" i="1" s="1"/>
  <c r="G15" i="1"/>
  <c r="H15" i="1" s="1"/>
  <c r="H14" i="1"/>
  <c r="G13" i="1"/>
  <c r="H13" i="1" s="1"/>
  <c r="G12" i="1"/>
  <c r="H12" i="1" s="1"/>
  <c r="G11" i="1"/>
  <c r="H11" i="1" s="1"/>
  <c r="D9" i="1"/>
  <c r="O46" i="1" s="1"/>
  <c r="D47" i="1" l="1"/>
  <c r="O12" i="1"/>
  <c r="O14" i="1"/>
  <c r="O16" i="1"/>
  <c r="H18" i="1"/>
  <c r="E20" i="1"/>
  <c r="O23" i="1"/>
  <c r="E27" i="1"/>
  <c r="O28" i="1"/>
  <c r="O29" i="1"/>
  <c r="E33" i="1"/>
  <c r="O34" i="1"/>
  <c r="H36" i="1"/>
  <c r="O40" i="1"/>
  <c r="H42" i="1"/>
  <c r="E44" i="1"/>
  <c r="E45" i="1"/>
  <c r="E46" i="1"/>
  <c r="E12" i="1"/>
  <c r="E14" i="1"/>
  <c r="O18" i="1"/>
  <c r="E21" i="1"/>
  <c r="E23" i="1"/>
  <c r="O24" i="1"/>
  <c r="E28" i="1"/>
  <c r="E29" i="1"/>
  <c r="O30" i="1"/>
  <c r="O36" i="1"/>
  <c r="E17" i="1"/>
  <c r="E18" i="1"/>
  <c r="O19" i="1"/>
  <c r="H21" i="1"/>
  <c r="G22" i="1"/>
  <c r="H22" i="1" s="1"/>
  <c r="E24" i="1"/>
  <c r="O25" i="1"/>
  <c r="E30" i="1"/>
  <c r="O31" i="1"/>
  <c r="O32" i="1"/>
  <c r="G34" i="1"/>
  <c r="H34" i="1" s="1"/>
  <c r="E35" i="1"/>
  <c r="E36" i="1"/>
  <c r="O37" i="1"/>
  <c r="O38" i="1"/>
  <c r="G40" i="1"/>
  <c r="H40" i="1" s="1"/>
  <c r="E41" i="1"/>
  <c r="E42" i="1"/>
  <c r="O43" i="1"/>
  <c r="O11" i="1"/>
  <c r="O13" i="1"/>
  <c r="O15" i="1"/>
  <c r="O22" i="1"/>
  <c r="E26" i="1"/>
  <c r="E39" i="1"/>
  <c r="E11" i="1"/>
  <c r="E13" i="1"/>
  <c r="E15" i="1"/>
  <c r="E16" i="1"/>
  <c r="O17" i="1"/>
  <c r="O35" i="1"/>
  <c r="O41" i="1"/>
  <c r="O42" i="1"/>
  <c r="O20" i="1"/>
  <c r="O21" i="1"/>
  <c r="O26" i="1"/>
  <c r="O27" i="1"/>
  <c r="E32" i="1"/>
  <c r="O33" i="1"/>
  <c r="E38" i="1"/>
  <c r="O39" i="1"/>
  <c r="O44" i="1"/>
  <c r="O45" i="1"/>
  <c r="E47" i="1" l="1"/>
  <c r="D49" i="1"/>
  <c r="O47" i="1"/>
  <c r="D50" i="1"/>
  <c r="D52" i="1" s="1"/>
  <c r="H47" i="1" l="1"/>
</calcChain>
</file>

<file path=xl/sharedStrings.xml><?xml version="1.0" encoding="utf-8"?>
<sst xmlns="http://schemas.openxmlformats.org/spreadsheetml/2006/main" count="72" uniqueCount="61">
  <si>
    <t>家計見直しシート</t>
    <rPh sb="0" eb="2">
      <t>カケイ</t>
    </rPh>
    <rPh sb="2" eb="4">
      <t>ミナオ</t>
    </rPh>
    <phoneticPr fontId="3"/>
  </si>
  <si>
    <t>F.labo</t>
    <phoneticPr fontId="3"/>
  </si>
  <si>
    <t>●毎月の収支</t>
    <rPh sb="1" eb="3">
      <t>マイツキ</t>
    </rPh>
    <rPh sb="4" eb="6">
      <t>シュウシ</t>
    </rPh>
    <phoneticPr fontId="3"/>
  </si>
  <si>
    <t>備考</t>
    <rPh sb="0" eb="2">
      <t>ビコウ</t>
    </rPh>
    <phoneticPr fontId="3"/>
  </si>
  <si>
    <t>夫の手取り月収</t>
    <rPh sb="0" eb="1">
      <t>オット</t>
    </rPh>
    <rPh sb="2" eb="4">
      <t>テド</t>
    </rPh>
    <rPh sb="5" eb="7">
      <t>ゲッシュウ</t>
    </rPh>
    <phoneticPr fontId="3"/>
  </si>
  <si>
    <t>妻の手取り月収</t>
    <rPh sb="0" eb="1">
      <t>ツマ</t>
    </rPh>
    <rPh sb="2" eb="4">
      <t>テド</t>
    </rPh>
    <rPh sb="5" eb="7">
      <t>ゲッシュウ</t>
    </rPh>
    <phoneticPr fontId="3"/>
  </si>
  <si>
    <t>子供手当</t>
    <rPh sb="0" eb="2">
      <t>コドモ</t>
    </rPh>
    <rPh sb="2" eb="4">
      <t>テアテ</t>
    </rPh>
    <phoneticPr fontId="3"/>
  </si>
  <si>
    <t>手取り月収合計</t>
    <rPh sb="0" eb="2">
      <t>テド</t>
    </rPh>
    <rPh sb="3" eb="5">
      <t>ゲッシュウ</t>
    </rPh>
    <rPh sb="5" eb="7">
      <t>ゴウケイ</t>
    </rPh>
    <phoneticPr fontId="3"/>
  </si>
  <si>
    <t>※ボーナスは対象外</t>
    <rPh sb="6" eb="9">
      <t>タイショウガイ</t>
    </rPh>
    <phoneticPr fontId="3"/>
  </si>
  <si>
    <t>配分</t>
    <rPh sb="0" eb="2">
      <t>ハイブン</t>
    </rPh>
    <phoneticPr fontId="3"/>
  </si>
  <si>
    <t>見直し案</t>
    <rPh sb="0" eb="2">
      <t>ミナオ</t>
    </rPh>
    <rPh sb="3" eb="4">
      <t>アン</t>
    </rPh>
    <phoneticPr fontId="3"/>
  </si>
  <si>
    <t>見直し後</t>
    <rPh sb="0" eb="2">
      <t>ミナオ</t>
    </rPh>
    <rPh sb="3" eb="4">
      <t>ゴ</t>
    </rPh>
    <phoneticPr fontId="3"/>
  </si>
  <si>
    <t>推奨割合</t>
    <rPh sb="0" eb="2">
      <t>スイショウ</t>
    </rPh>
    <rPh sb="2" eb="4">
      <t>ワリアイ</t>
    </rPh>
    <phoneticPr fontId="3"/>
  </si>
  <si>
    <t>家庭全般</t>
    <rPh sb="0" eb="2">
      <t>カテイ</t>
    </rPh>
    <rPh sb="2" eb="4">
      <t>ゼンパン</t>
    </rPh>
    <phoneticPr fontId="3"/>
  </si>
  <si>
    <t>住居費</t>
    <rPh sb="0" eb="3">
      <t>ジュウキョヒ</t>
    </rPh>
    <phoneticPr fontId="3"/>
  </si>
  <si>
    <t>食費</t>
    <rPh sb="0" eb="2">
      <t>ショクヒ</t>
    </rPh>
    <phoneticPr fontId="3"/>
  </si>
  <si>
    <t>水道</t>
    <rPh sb="0" eb="2">
      <t>スイドウ</t>
    </rPh>
    <phoneticPr fontId="3"/>
  </si>
  <si>
    <t>電気</t>
    <rPh sb="0" eb="2">
      <t>デンキ</t>
    </rPh>
    <phoneticPr fontId="3"/>
  </si>
  <si>
    <t>ガス</t>
    <phoneticPr fontId="3"/>
  </si>
  <si>
    <t>通信費/インターネット</t>
    <rPh sb="0" eb="3">
      <t>ツウシンヒ</t>
    </rPh>
    <phoneticPr fontId="3"/>
  </si>
  <si>
    <t>火災保険</t>
    <rPh sb="0" eb="2">
      <t>カサイ</t>
    </rPh>
    <rPh sb="2" eb="4">
      <t>ホケン</t>
    </rPh>
    <phoneticPr fontId="3"/>
  </si>
  <si>
    <t>日用品</t>
    <rPh sb="0" eb="3">
      <t>ニチヨウヒン</t>
    </rPh>
    <phoneticPr fontId="3"/>
  </si>
  <si>
    <t>医療費</t>
    <rPh sb="0" eb="2">
      <t>イリョウ</t>
    </rPh>
    <rPh sb="2" eb="3">
      <t>ヒ</t>
    </rPh>
    <phoneticPr fontId="3"/>
  </si>
  <si>
    <t>被服費（クリーニング）</t>
    <rPh sb="0" eb="3">
      <t>ヒフクヒ</t>
    </rPh>
    <phoneticPr fontId="3"/>
  </si>
  <si>
    <t>交際費</t>
    <rPh sb="0" eb="2">
      <t>コウサイ</t>
    </rPh>
    <rPh sb="2" eb="3">
      <t>ヒ</t>
    </rPh>
    <phoneticPr fontId="3"/>
  </si>
  <si>
    <t>娯楽費</t>
    <rPh sb="0" eb="3">
      <t>ゴラクヒ</t>
    </rPh>
    <phoneticPr fontId="3"/>
  </si>
  <si>
    <t>車</t>
    <rPh sb="0" eb="1">
      <t>クルマ</t>
    </rPh>
    <phoneticPr fontId="3"/>
  </si>
  <si>
    <t>ガソリン</t>
  </si>
  <si>
    <t>車検</t>
    <rPh sb="0" eb="2">
      <t>シャケン</t>
    </rPh>
    <phoneticPr fontId="3"/>
  </si>
  <si>
    <t>車税金</t>
    <rPh sb="0" eb="1">
      <t>クルマ</t>
    </rPh>
    <rPh sb="1" eb="3">
      <t>ゼイキン</t>
    </rPh>
    <phoneticPr fontId="3"/>
  </si>
  <si>
    <t>車ローン</t>
    <rPh sb="0" eb="1">
      <t>クルマ</t>
    </rPh>
    <phoneticPr fontId="3"/>
  </si>
  <si>
    <t>車保険</t>
    <rPh sb="0" eb="1">
      <t>クルマ</t>
    </rPh>
    <rPh sb="1" eb="3">
      <t>ホケン</t>
    </rPh>
    <phoneticPr fontId="3"/>
  </si>
  <si>
    <t>駐車場代</t>
    <rPh sb="0" eb="3">
      <t>チュウシャジョウ</t>
    </rPh>
    <rPh sb="3" eb="4">
      <t>ダイ</t>
    </rPh>
    <phoneticPr fontId="3"/>
  </si>
  <si>
    <t>子供</t>
    <rPh sb="0" eb="2">
      <t>コドモ</t>
    </rPh>
    <phoneticPr fontId="3"/>
  </si>
  <si>
    <t>保育料</t>
    <rPh sb="0" eb="3">
      <t>ホイクリョウ</t>
    </rPh>
    <phoneticPr fontId="3"/>
  </si>
  <si>
    <t>教育費（習い事）</t>
    <rPh sb="0" eb="3">
      <t>キョウイクヒ</t>
    </rPh>
    <rPh sb="4" eb="5">
      <t>ナラ</t>
    </rPh>
    <rPh sb="6" eb="7">
      <t>ゴト</t>
    </rPh>
    <phoneticPr fontId="3"/>
  </si>
  <si>
    <t>本</t>
    <rPh sb="0" eb="1">
      <t>ホン</t>
    </rPh>
    <phoneticPr fontId="3"/>
  </si>
  <si>
    <t>こづかい</t>
    <phoneticPr fontId="3"/>
  </si>
  <si>
    <t>その他</t>
    <rPh sb="2" eb="3">
      <t>タ</t>
    </rPh>
    <phoneticPr fontId="3"/>
  </si>
  <si>
    <t>冠婚葬祭</t>
    <rPh sb="0" eb="2">
      <t>カンコン</t>
    </rPh>
    <rPh sb="2" eb="4">
      <t>ソウサイ</t>
    </rPh>
    <phoneticPr fontId="3"/>
  </si>
  <si>
    <t>美容</t>
    <rPh sb="0" eb="2">
      <t>ビヨウ</t>
    </rPh>
    <phoneticPr fontId="3"/>
  </si>
  <si>
    <t>こづかい</t>
    <phoneticPr fontId="3"/>
  </si>
  <si>
    <t>保険</t>
    <rPh sb="0" eb="2">
      <t>ホケン</t>
    </rPh>
    <phoneticPr fontId="3"/>
  </si>
  <si>
    <t>医療</t>
    <rPh sb="0" eb="2">
      <t>イリョウ</t>
    </rPh>
    <phoneticPr fontId="3"/>
  </si>
  <si>
    <t>がん</t>
    <phoneticPr fontId="3"/>
  </si>
  <si>
    <t>生命保険</t>
    <rPh sb="0" eb="2">
      <t>セイメイ</t>
    </rPh>
    <rPh sb="2" eb="4">
      <t>ホケン</t>
    </rPh>
    <phoneticPr fontId="3"/>
  </si>
  <si>
    <t>年金保険</t>
    <rPh sb="0" eb="2">
      <t>ネンキン</t>
    </rPh>
    <rPh sb="2" eb="4">
      <t>ホケン</t>
    </rPh>
    <phoneticPr fontId="3"/>
  </si>
  <si>
    <t>学資保険</t>
    <rPh sb="0" eb="2">
      <t>ガクシ</t>
    </rPh>
    <rPh sb="2" eb="4">
      <t>ホケン</t>
    </rPh>
    <phoneticPr fontId="3"/>
  </si>
  <si>
    <t>貯蓄</t>
    <rPh sb="0" eb="2">
      <t>チョチク</t>
    </rPh>
    <phoneticPr fontId="3"/>
  </si>
  <si>
    <t>積立貯金</t>
    <rPh sb="0" eb="2">
      <t>ツミタテ</t>
    </rPh>
    <rPh sb="2" eb="4">
      <t>チョキン</t>
    </rPh>
    <phoneticPr fontId="3"/>
  </si>
  <si>
    <t>財形</t>
    <rPh sb="0" eb="2">
      <t>ザイケイ</t>
    </rPh>
    <phoneticPr fontId="3"/>
  </si>
  <si>
    <t>401K</t>
    <phoneticPr fontId="3"/>
  </si>
  <si>
    <t>支出合計（Ｂ）</t>
    <rPh sb="0" eb="2">
      <t>シシュツ</t>
    </rPh>
    <rPh sb="2" eb="4">
      <t>ゴウケイ</t>
    </rPh>
    <phoneticPr fontId="3"/>
  </si>
  <si>
    <t>現在の残額</t>
    <rPh sb="0" eb="2">
      <t>ゲンザイ</t>
    </rPh>
    <rPh sb="3" eb="5">
      <t>ザンガク</t>
    </rPh>
    <phoneticPr fontId="3"/>
  </si>
  <si>
    <t>毎月の差額</t>
    <rPh sb="0" eb="2">
      <t>マイツキ</t>
    </rPh>
    <rPh sb="3" eb="5">
      <t>サガク</t>
    </rPh>
    <phoneticPr fontId="3"/>
  </si>
  <si>
    <t>年間の改善額</t>
    <rPh sb="0" eb="2">
      <t>ネンカン</t>
    </rPh>
    <rPh sb="3" eb="5">
      <t>カイゼン</t>
    </rPh>
    <rPh sb="5" eb="6">
      <t>ガク</t>
    </rPh>
    <phoneticPr fontId="3"/>
  </si>
  <si>
    <t>支出Bから改善後を引いた額</t>
    <rPh sb="0" eb="2">
      <t>シシュツ</t>
    </rPh>
    <rPh sb="5" eb="7">
      <t>カイゼン</t>
    </rPh>
    <rPh sb="7" eb="8">
      <t>ゴ</t>
    </rPh>
    <rPh sb="9" eb="10">
      <t>ヒ</t>
    </rPh>
    <rPh sb="12" eb="13">
      <t>ガク</t>
    </rPh>
    <phoneticPr fontId="3"/>
  </si>
  <si>
    <t>毎月の差額を×12</t>
    <rPh sb="0" eb="2">
      <t>マイツキ</t>
    </rPh>
    <rPh sb="3" eb="5">
      <t>サガク</t>
    </rPh>
    <phoneticPr fontId="3"/>
  </si>
  <si>
    <t>入力セル</t>
    <rPh sb="0" eb="2">
      <t>ニュウリョク</t>
    </rPh>
    <phoneticPr fontId="3"/>
  </si>
  <si>
    <t>編集可能セル</t>
    <rPh sb="0" eb="2">
      <t>ヘンシュウ</t>
    </rPh>
    <rPh sb="2" eb="4">
      <t>カノウ</t>
    </rPh>
    <phoneticPr fontId="3"/>
  </si>
  <si>
    <t>現状</t>
    <rPh sb="0" eb="2">
      <t>ゲンジョウ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</si>
</sst>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38" fontId="2" fillId="2" borderId="0" xfId="1" applyFont="1" applyFill="1" applyAlignment="1">
      <alignment horizontal="center" vertical="center" wrapText="1"/>
    </xf>
    <xf numFmtId="38" fontId="2" fillId="2" borderId="0" xfId="1" applyFont="1" applyFill="1" applyAlignment="1">
      <alignment horizontal="center" vertical="center"/>
    </xf>
    <xf numFmtId="38" fontId="4" fillId="2" borderId="0" xfId="1" applyFont="1" applyFill="1" applyAlignment="1">
      <alignment vertical="center"/>
    </xf>
    <xf numFmtId="38" fontId="5" fillId="2" borderId="0" xfId="1" applyFont="1" applyFill="1">
      <alignment vertical="center"/>
    </xf>
    <xf numFmtId="38" fontId="5" fillId="0" borderId="0" xfId="1" applyFont="1">
      <alignment vertical="center"/>
    </xf>
    <xf numFmtId="38" fontId="5" fillId="3" borderId="2" xfId="1" applyFont="1" applyFill="1" applyBorder="1">
      <alignment vertical="center"/>
    </xf>
    <xf numFmtId="38" fontId="5" fillId="3" borderId="0" xfId="1" applyFont="1" applyFill="1" applyBorder="1">
      <alignment vertical="center"/>
    </xf>
    <xf numFmtId="9" fontId="5" fillId="3" borderId="5" xfId="1" applyNumberFormat="1" applyFont="1" applyFill="1" applyBorder="1">
      <alignment vertical="center"/>
    </xf>
    <xf numFmtId="38" fontId="5" fillId="0" borderId="5" xfId="1" applyFont="1" applyBorder="1">
      <alignment vertical="center"/>
    </xf>
    <xf numFmtId="9" fontId="5" fillId="3" borderId="6" xfId="1" applyNumberFormat="1" applyFont="1" applyFill="1" applyBorder="1">
      <alignment vertical="center"/>
    </xf>
    <xf numFmtId="38" fontId="5" fillId="0" borderId="6" xfId="1" applyFont="1" applyBorder="1">
      <alignment vertical="center"/>
    </xf>
    <xf numFmtId="9" fontId="5" fillId="3" borderId="7" xfId="1" applyNumberFormat="1" applyFont="1" applyFill="1" applyBorder="1">
      <alignment vertical="center"/>
    </xf>
    <xf numFmtId="38" fontId="5" fillId="0" borderId="7" xfId="1" applyFont="1" applyBorder="1">
      <alignment vertical="center"/>
    </xf>
    <xf numFmtId="9" fontId="5" fillId="3" borderId="8" xfId="1" applyNumberFormat="1" applyFont="1" applyFill="1" applyBorder="1">
      <alignment vertical="center"/>
    </xf>
    <xf numFmtId="9" fontId="5" fillId="3" borderId="9" xfId="1" applyNumberFormat="1" applyFont="1" applyFill="1" applyBorder="1">
      <alignment vertical="center"/>
    </xf>
    <xf numFmtId="9" fontId="5" fillId="3" borderId="13" xfId="1" applyNumberFormat="1" applyFont="1" applyFill="1" applyBorder="1">
      <alignment vertical="center"/>
    </xf>
    <xf numFmtId="38" fontId="5" fillId="0" borderId="13" xfId="1" applyFont="1" applyBorder="1">
      <alignment vertical="center"/>
    </xf>
    <xf numFmtId="9" fontId="5" fillId="3" borderId="16" xfId="1" applyNumberFormat="1" applyFont="1" applyFill="1" applyBorder="1">
      <alignment vertical="center"/>
    </xf>
    <xf numFmtId="9" fontId="5" fillId="0" borderId="12" xfId="1" applyNumberFormat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0" xfId="1" applyFont="1" applyAlignment="1">
      <alignment horizontal="center" vertical="center"/>
    </xf>
    <xf numFmtId="9" fontId="5" fillId="0" borderId="5" xfId="1" applyNumberFormat="1" applyFont="1" applyBorder="1" applyProtection="1">
      <alignment vertical="center"/>
      <protection locked="0"/>
    </xf>
    <xf numFmtId="9" fontId="5" fillId="0" borderId="6" xfId="1" applyNumberFormat="1" applyFont="1" applyBorder="1" applyProtection="1">
      <alignment vertical="center"/>
      <protection locked="0"/>
    </xf>
    <xf numFmtId="9" fontId="5" fillId="0" borderId="7" xfId="1" applyNumberFormat="1" applyFont="1" applyBorder="1" applyProtection="1">
      <alignment vertical="center"/>
      <protection locked="0"/>
    </xf>
    <xf numFmtId="9" fontId="5" fillId="0" borderId="13" xfId="1" applyNumberFormat="1" applyFont="1" applyBorder="1" applyProtection="1">
      <alignment vertical="center"/>
      <protection locked="0"/>
    </xf>
    <xf numFmtId="38" fontId="4" fillId="3" borderId="0" xfId="1" applyFont="1" applyFill="1" applyAlignment="1">
      <alignment vertical="center"/>
    </xf>
    <xf numFmtId="38" fontId="5" fillId="3" borderId="0" xfId="1" applyFont="1" applyFill="1">
      <alignment vertical="center"/>
    </xf>
    <xf numFmtId="38" fontId="5" fillId="3" borderId="0" xfId="1" applyFont="1" applyFill="1" applyAlignment="1">
      <alignment horizontal="center" vertical="center"/>
    </xf>
    <xf numFmtId="9" fontId="5" fillId="3" borderId="0" xfId="1" applyNumberFormat="1" applyFont="1" applyFill="1">
      <alignment vertical="center"/>
    </xf>
    <xf numFmtId="38" fontId="5" fillId="4" borderId="1" xfId="1" applyFont="1" applyFill="1" applyBorder="1" applyAlignment="1" applyProtection="1">
      <alignment horizontal="center" vertical="center"/>
      <protection locked="0"/>
    </xf>
    <xf numFmtId="38" fontId="5" fillId="4" borderId="3" xfId="1" applyFont="1" applyFill="1" applyBorder="1" applyAlignment="1" applyProtection="1">
      <alignment horizontal="center" vertical="center"/>
      <protection locked="0"/>
    </xf>
    <xf numFmtId="38" fontId="5" fillId="4" borderId="4" xfId="1" applyFont="1" applyFill="1" applyBorder="1" applyAlignment="1" applyProtection="1">
      <alignment horizontal="center" vertical="center"/>
      <protection locked="0"/>
    </xf>
    <xf numFmtId="38" fontId="5" fillId="4" borderId="1" xfId="1" applyFont="1" applyFill="1" applyBorder="1" applyAlignment="1">
      <alignment horizontal="center" vertical="center"/>
    </xf>
    <xf numFmtId="38" fontId="5" fillId="4" borderId="1" xfId="1" applyFont="1" applyFill="1" applyBorder="1">
      <alignment vertical="center"/>
    </xf>
    <xf numFmtId="38" fontId="5" fillId="4" borderId="5" xfId="1" applyFont="1" applyFill="1" applyBorder="1" applyAlignment="1" applyProtection="1">
      <alignment horizontal="center" vertical="center" textRotation="255" wrapText="1"/>
      <protection locked="0"/>
    </xf>
    <xf numFmtId="38" fontId="5" fillId="4" borderId="6" xfId="1" applyFont="1" applyFill="1" applyBorder="1" applyAlignment="1" applyProtection="1">
      <alignment horizontal="center" vertical="center" textRotation="255" wrapText="1"/>
      <protection locked="0"/>
    </xf>
    <xf numFmtId="38" fontId="5" fillId="4" borderId="7" xfId="1" applyFont="1" applyFill="1" applyBorder="1" applyAlignment="1" applyProtection="1">
      <alignment horizontal="center" vertical="center" textRotation="255" wrapText="1"/>
      <protection locked="0"/>
    </xf>
    <xf numFmtId="38" fontId="5" fillId="4" borderId="8" xfId="1" applyFont="1" applyFill="1" applyBorder="1" applyAlignment="1" applyProtection="1">
      <alignment horizontal="center" vertical="center" textRotation="255" wrapText="1"/>
      <protection locked="0"/>
    </xf>
    <xf numFmtId="38" fontId="5" fillId="4" borderId="9" xfId="1" applyFont="1" applyFill="1" applyBorder="1" applyAlignment="1" applyProtection="1">
      <alignment horizontal="center" vertical="center" textRotation="255" wrapText="1"/>
      <protection locked="0"/>
    </xf>
    <xf numFmtId="38" fontId="5" fillId="4" borderId="10" xfId="1" applyFont="1" applyFill="1" applyBorder="1" applyAlignment="1" applyProtection="1">
      <alignment horizontal="center" vertical="center" textRotation="255" wrapText="1"/>
      <protection locked="0"/>
    </xf>
    <xf numFmtId="38" fontId="5" fillId="4" borderId="11" xfId="1" applyFont="1" applyFill="1" applyBorder="1" applyAlignment="1" applyProtection="1">
      <alignment horizontal="center" vertical="center" textRotation="255" wrapText="1"/>
      <protection locked="0"/>
    </xf>
    <xf numFmtId="38" fontId="5" fillId="4" borderId="12" xfId="1" applyFont="1" applyFill="1" applyBorder="1" applyAlignment="1" applyProtection="1">
      <alignment horizontal="center" vertical="center" textRotation="255" wrapText="1"/>
      <protection locked="0"/>
    </xf>
    <xf numFmtId="38" fontId="5" fillId="4" borderId="13" xfId="1" applyFont="1" applyFill="1" applyBorder="1" applyAlignment="1" applyProtection="1">
      <alignment horizontal="center" vertical="center" textRotation="255" wrapText="1"/>
      <protection locked="0"/>
    </xf>
    <xf numFmtId="38" fontId="5" fillId="4" borderId="14" xfId="1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5" fillId="4" borderId="5" xfId="1" applyFont="1" applyFill="1" applyBorder="1">
      <alignment vertical="center"/>
    </xf>
    <xf numFmtId="38" fontId="5" fillId="4" borderId="6" xfId="1" applyFont="1" applyFill="1" applyBorder="1">
      <alignment vertical="center"/>
    </xf>
    <xf numFmtId="38" fontId="6" fillId="4" borderId="6" xfId="1" applyFont="1" applyFill="1" applyBorder="1">
      <alignment vertical="center"/>
    </xf>
    <xf numFmtId="38" fontId="5" fillId="4" borderId="7" xfId="1" applyFont="1" applyFill="1" applyBorder="1">
      <alignment vertical="center"/>
    </xf>
    <xf numFmtId="38" fontId="5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38" fontId="5" fillId="4" borderId="13" xfId="1" applyFont="1" applyFill="1" applyBorder="1">
      <alignment vertical="center"/>
    </xf>
    <xf numFmtId="38" fontId="5" fillId="4" borderId="16" xfId="1" applyFont="1" applyFill="1" applyBorder="1">
      <alignment vertical="center"/>
    </xf>
    <xf numFmtId="38" fontId="5" fillId="4" borderId="5" xfId="1" applyFont="1" applyFill="1" applyBorder="1" applyAlignment="1">
      <alignment horizontal="center" vertical="center" textRotation="255" wrapText="1"/>
    </xf>
    <xf numFmtId="38" fontId="5" fillId="4" borderId="5" xfId="1" applyFont="1" applyFill="1" applyBorder="1" applyAlignment="1">
      <alignment vertical="center" shrinkToFit="1"/>
    </xf>
    <xf numFmtId="38" fontId="5" fillId="4" borderId="6" xfId="1" applyFont="1" applyFill="1" applyBorder="1" applyAlignment="1">
      <alignment horizontal="center" vertical="center" textRotation="255" wrapText="1"/>
    </xf>
    <xf numFmtId="38" fontId="5" fillId="4" borderId="6" xfId="1" applyFont="1" applyFill="1" applyBorder="1" applyAlignment="1">
      <alignment vertical="center" shrinkToFit="1"/>
    </xf>
    <xf numFmtId="38" fontId="5" fillId="4" borderId="7" xfId="1" applyFont="1" applyFill="1" applyBorder="1" applyAlignment="1">
      <alignment horizontal="center" vertical="center" textRotation="255" wrapText="1"/>
    </xf>
    <xf numFmtId="38" fontId="5" fillId="4" borderId="7" xfId="1" applyFont="1" applyFill="1" applyBorder="1" applyAlignment="1">
      <alignment vertical="center" shrinkToFit="1"/>
    </xf>
    <xf numFmtId="38" fontId="5" fillId="4" borderId="8" xfId="1" applyFont="1" applyFill="1" applyBorder="1" applyAlignment="1">
      <alignment horizontal="center" vertical="center" textRotation="255" wrapText="1"/>
    </xf>
    <xf numFmtId="38" fontId="5" fillId="4" borderId="8" xfId="1" applyFont="1" applyFill="1" applyBorder="1" applyAlignment="1">
      <alignment vertical="center" shrinkToFit="1"/>
    </xf>
    <xf numFmtId="38" fontId="5" fillId="4" borderId="9" xfId="1" applyFont="1" applyFill="1" applyBorder="1" applyAlignment="1">
      <alignment horizontal="center" vertical="center" textRotation="255" wrapText="1"/>
    </xf>
    <xf numFmtId="38" fontId="5" fillId="4" borderId="9" xfId="1" applyFont="1" applyFill="1" applyBorder="1" applyAlignment="1">
      <alignment vertical="center" shrinkToFit="1"/>
    </xf>
    <xf numFmtId="38" fontId="5" fillId="4" borderId="10" xfId="1" applyFont="1" applyFill="1" applyBorder="1" applyAlignment="1">
      <alignment horizontal="center" vertical="center" textRotation="255" wrapText="1"/>
    </xf>
    <xf numFmtId="38" fontId="5" fillId="4" borderId="11" xfId="1" applyFont="1" applyFill="1" applyBorder="1" applyAlignment="1">
      <alignment horizontal="center" vertical="center" textRotation="255" wrapText="1"/>
    </xf>
    <xf numFmtId="38" fontId="5" fillId="4" borderId="12" xfId="1" applyFont="1" applyFill="1" applyBorder="1" applyAlignment="1">
      <alignment horizontal="center" vertical="center" textRotation="255" wrapText="1"/>
    </xf>
    <xf numFmtId="38" fontId="5" fillId="4" borderId="13" xfId="1" applyFont="1" applyFill="1" applyBorder="1" applyAlignment="1">
      <alignment horizontal="center" vertical="center" textRotation="255" wrapText="1"/>
    </xf>
    <xf numFmtId="38" fontId="5" fillId="4" borderId="13" xfId="1" applyFont="1" applyFill="1" applyBorder="1" applyAlignment="1">
      <alignment vertical="center" shrinkToFit="1"/>
    </xf>
    <xf numFmtId="38" fontId="5" fillId="6" borderId="1" xfId="1" applyFont="1" applyFill="1" applyBorder="1" applyProtection="1">
      <alignment vertical="center"/>
      <protection locked="0"/>
    </xf>
    <xf numFmtId="38" fontId="5" fillId="6" borderId="0" xfId="1" applyFont="1" applyFill="1" applyBorder="1">
      <alignment vertical="center"/>
    </xf>
    <xf numFmtId="38" fontId="5" fillId="6" borderId="5" xfId="1" applyFont="1" applyFill="1" applyBorder="1" applyProtection="1">
      <alignment vertical="center"/>
      <protection locked="0"/>
    </xf>
    <xf numFmtId="38" fontId="5" fillId="6" borderId="6" xfId="1" applyFont="1" applyFill="1" applyBorder="1" applyProtection="1">
      <alignment vertical="center"/>
      <protection locked="0"/>
    </xf>
    <xf numFmtId="38" fontId="6" fillId="6" borderId="6" xfId="1" applyFont="1" applyFill="1" applyBorder="1" applyProtection="1">
      <alignment vertical="center"/>
      <protection locked="0"/>
    </xf>
    <xf numFmtId="38" fontId="5" fillId="6" borderId="7" xfId="1" applyFont="1" applyFill="1" applyBorder="1" applyProtection="1">
      <alignment vertical="center"/>
      <protection locked="0"/>
    </xf>
    <xf numFmtId="38" fontId="5" fillId="6" borderId="8" xfId="1" applyFont="1" applyFill="1" applyBorder="1" applyProtection="1">
      <alignment vertical="center"/>
      <protection locked="0"/>
    </xf>
    <xf numFmtId="38" fontId="5" fillId="6" borderId="9" xfId="1" applyFont="1" applyFill="1" applyBorder="1" applyProtection="1">
      <alignment vertical="center"/>
      <protection locked="0"/>
    </xf>
    <xf numFmtId="38" fontId="5" fillId="6" borderId="13" xfId="1" applyFont="1" applyFill="1" applyBorder="1" applyProtection="1">
      <alignment vertical="center"/>
      <protection locked="0"/>
    </xf>
    <xf numFmtId="38" fontId="5" fillId="5" borderId="5" xfId="1" applyFont="1" applyFill="1" applyBorder="1" applyAlignment="1" applyProtection="1">
      <alignment vertical="center" shrinkToFit="1"/>
      <protection locked="0"/>
    </xf>
    <xf numFmtId="38" fontId="5" fillId="5" borderId="6" xfId="1" applyFont="1" applyFill="1" applyBorder="1" applyAlignment="1" applyProtection="1">
      <alignment vertical="center" shrinkToFit="1"/>
      <protection locked="0"/>
    </xf>
    <xf numFmtId="38" fontId="5" fillId="5" borderId="7" xfId="1" applyFont="1" applyFill="1" applyBorder="1" applyAlignment="1" applyProtection="1">
      <alignment vertical="center" shrinkToFit="1"/>
      <protection locked="0"/>
    </xf>
    <xf numFmtId="38" fontId="5" fillId="5" borderId="8" xfId="1" applyFont="1" applyFill="1" applyBorder="1" applyAlignment="1" applyProtection="1">
      <alignment vertical="center" shrinkToFit="1"/>
      <protection locked="0"/>
    </xf>
    <xf numFmtId="38" fontId="5" fillId="5" borderId="9" xfId="1" applyFont="1" applyFill="1" applyBorder="1" applyAlignment="1" applyProtection="1">
      <alignment vertical="center" shrinkToFit="1"/>
      <protection locked="0"/>
    </xf>
    <xf numFmtId="38" fontId="5" fillId="5" borderId="13" xfId="1" applyFont="1" applyFill="1" applyBorder="1" applyAlignment="1" applyProtection="1">
      <alignment vertical="center" shrinkToFit="1"/>
      <protection locked="0"/>
    </xf>
    <xf numFmtId="38" fontId="5" fillId="5" borderId="0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Zeros="0" tabSelected="1" zoomScaleNormal="100" workbookViewId="0">
      <selection activeCell="B11" sqref="B11:B22"/>
    </sheetView>
  </sheetViews>
  <sheetFormatPr defaultRowHeight="15.75" x14ac:dyDescent="0.15"/>
  <cols>
    <col min="1" max="1" width="2.875" style="5" customWidth="1"/>
    <col min="2" max="2" width="9" style="5"/>
    <col min="3" max="3" width="10.5" style="5" customWidth="1"/>
    <col min="4" max="5" width="12.375" style="5" customWidth="1"/>
    <col min="6" max="6" width="13" style="5" customWidth="1"/>
    <col min="7" max="7" width="11.625" style="5" customWidth="1"/>
    <col min="8" max="8" width="14.125" style="5" customWidth="1"/>
    <col min="9" max="11" width="3" style="5" customWidth="1"/>
    <col min="12" max="13" width="9" style="5"/>
    <col min="14" max="14" width="9.125" style="5" bestFit="1" customWidth="1"/>
    <col min="15" max="15" width="12.375" style="5" bestFit="1" customWidth="1"/>
    <col min="16" max="16384" width="9" style="5"/>
  </cols>
  <sheetData>
    <row r="1" spans="1:18" ht="15.75" customHeight="1" x14ac:dyDescent="0.15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3"/>
      <c r="J1" s="3"/>
      <c r="K1" s="4"/>
      <c r="L1" s="27"/>
      <c r="M1" s="27"/>
      <c r="N1" s="27"/>
      <c r="O1" s="27"/>
      <c r="P1" s="27"/>
      <c r="Q1" s="27"/>
      <c r="R1" s="27"/>
    </row>
    <row r="2" spans="1:18" ht="9" customHeight="1" x14ac:dyDescent="0.15">
      <c r="A2" s="1"/>
      <c r="B2" s="1"/>
      <c r="C2" s="1"/>
      <c r="D2" s="1"/>
      <c r="E2" s="1"/>
      <c r="F2" s="1"/>
      <c r="G2" s="2"/>
      <c r="H2" s="2"/>
      <c r="I2" s="3"/>
      <c r="J2" s="3"/>
      <c r="K2" s="4"/>
      <c r="L2" s="27"/>
      <c r="M2" s="27"/>
      <c r="N2" s="27"/>
      <c r="O2" s="27"/>
      <c r="P2" s="27"/>
      <c r="Q2" s="27"/>
      <c r="R2" s="27"/>
    </row>
    <row r="3" spans="1:18" ht="10.5" customHeight="1" x14ac:dyDescent="0.15">
      <c r="A3" s="1"/>
      <c r="B3" s="1"/>
      <c r="C3" s="1"/>
      <c r="D3" s="1"/>
      <c r="E3" s="1"/>
      <c r="F3" s="1"/>
      <c r="G3" s="2"/>
      <c r="H3" s="2"/>
      <c r="I3" s="3"/>
      <c r="J3" s="3"/>
      <c r="K3" s="4"/>
      <c r="L3" s="27"/>
      <c r="M3" s="27"/>
      <c r="N3" s="27"/>
      <c r="O3" s="27"/>
      <c r="P3" s="27"/>
      <c r="Q3" s="27"/>
      <c r="R3" s="27"/>
    </row>
    <row r="4" spans="1:18" ht="3.75" customHeight="1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7"/>
      <c r="L4" s="27"/>
      <c r="M4" s="27"/>
      <c r="N4" s="27"/>
      <c r="O4" s="27"/>
      <c r="P4" s="27"/>
      <c r="Q4" s="27"/>
      <c r="R4" s="27"/>
    </row>
    <row r="5" spans="1:18" ht="17.25" customHeight="1" x14ac:dyDescent="0.15">
      <c r="A5" s="27"/>
      <c r="B5" s="27" t="s">
        <v>2</v>
      </c>
      <c r="C5" s="28"/>
      <c r="D5" s="27"/>
      <c r="E5" s="27" t="s">
        <v>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ht="17.25" customHeight="1" x14ac:dyDescent="0.15">
      <c r="A6" s="27"/>
      <c r="B6" s="30" t="s">
        <v>4</v>
      </c>
      <c r="C6" s="30"/>
      <c r="D6" s="69">
        <v>200000</v>
      </c>
      <c r="E6" s="34"/>
      <c r="F6" s="6"/>
      <c r="G6" s="70"/>
      <c r="H6" s="27" t="s">
        <v>58</v>
      </c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7.25" customHeight="1" x14ac:dyDescent="0.15">
      <c r="A7" s="27"/>
      <c r="B7" s="30" t="s">
        <v>5</v>
      </c>
      <c r="C7" s="30"/>
      <c r="D7" s="69">
        <v>150000</v>
      </c>
      <c r="E7" s="34"/>
      <c r="F7" s="6"/>
      <c r="G7" s="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7.25" customHeight="1" x14ac:dyDescent="0.15">
      <c r="A8" s="27"/>
      <c r="B8" s="31" t="s">
        <v>6</v>
      </c>
      <c r="C8" s="32"/>
      <c r="D8" s="69">
        <v>20000</v>
      </c>
      <c r="E8" s="34"/>
      <c r="F8" s="6"/>
      <c r="G8" s="84"/>
      <c r="H8" s="27" t="s">
        <v>59</v>
      </c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ht="17.25" customHeight="1" x14ac:dyDescent="0.15">
      <c r="A9" s="27"/>
      <c r="B9" s="33" t="s">
        <v>7</v>
      </c>
      <c r="C9" s="33"/>
      <c r="D9" s="34">
        <f>SUM(D6:D8)</f>
        <v>370000</v>
      </c>
      <c r="E9" s="34"/>
      <c r="F9" s="6"/>
      <c r="G9" s="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ht="17.25" customHeight="1" x14ac:dyDescent="0.15">
      <c r="A10" s="27"/>
      <c r="B10" s="27" t="s">
        <v>8</v>
      </c>
      <c r="C10" s="27"/>
      <c r="D10" s="27" t="s">
        <v>60</v>
      </c>
      <c r="E10" s="27" t="s">
        <v>9</v>
      </c>
      <c r="F10" s="27" t="s">
        <v>10</v>
      </c>
      <c r="G10" s="27" t="s">
        <v>11</v>
      </c>
      <c r="H10" s="27" t="s">
        <v>9</v>
      </c>
      <c r="I10" s="27"/>
      <c r="J10" s="27"/>
      <c r="K10" s="27"/>
      <c r="L10" s="27"/>
      <c r="M10" s="27"/>
      <c r="N10" s="27" t="s">
        <v>12</v>
      </c>
      <c r="O10" s="27"/>
      <c r="P10" s="27"/>
      <c r="Q10" s="27"/>
      <c r="R10" s="27"/>
    </row>
    <row r="11" spans="1:18" ht="17.25" customHeight="1" x14ac:dyDescent="0.15">
      <c r="A11" s="27"/>
      <c r="B11" s="35" t="s">
        <v>13</v>
      </c>
      <c r="C11" s="78" t="s">
        <v>14</v>
      </c>
      <c r="D11" s="71">
        <v>80000</v>
      </c>
      <c r="E11" s="8">
        <f>D11/$D$9</f>
        <v>0.21621621621621623</v>
      </c>
      <c r="F11" s="71">
        <v>-20000</v>
      </c>
      <c r="G11" s="46">
        <f>D11+F11</f>
        <v>60000</v>
      </c>
      <c r="H11" s="8">
        <f>G11/$D$9</f>
        <v>0.16216216216216217</v>
      </c>
      <c r="I11" s="27"/>
      <c r="J11" s="27"/>
      <c r="K11" s="27"/>
      <c r="L11" s="54" t="s">
        <v>13</v>
      </c>
      <c r="M11" s="55" t="str">
        <f>C11</f>
        <v>住居費</v>
      </c>
      <c r="N11" s="22">
        <v>0.15</v>
      </c>
      <c r="O11" s="9">
        <f>$D$9*N11</f>
        <v>55500</v>
      </c>
      <c r="P11" s="27"/>
      <c r="Q11" s="27"/>
      <c r="R11" s="27"/>
    </row>
    <row r="12" spans="1:18" ht="17.25" customHeight="1" x14ac:dyDescent="0.15">
      <c r="A12" s="27"/>
      <c r="B12" s="36"/>
      <c r="C12" s="79" t="s">
        <v>15</v>
      </c>
      <c r="D12" s="72">
        <v>40000</v>
      </c>
      <c r="E12" s="10">
        <f>D12/$D$9</f>
        <v>0.10810810810810811</v>
      </c>
      <c r="F12" s="72">
        <v>-5000</v>
      </c>
      <c r="G12" s="47">
        <f>D12+F12</f>
        <v>35000</v>
      </c>
      <c r="H12" s="10">
        <f>G12/$D$9</f>
        <v>9.45945945945946E-2</v>
      </c>
      <c r="I12" s="27"/>
      <c r="J12" s="27"/>
      <c r="K12" s="27"/>
      <c r="L12" s="56"/>
      <c r="M12" s="57" t="str">
        <f>C12</f>
        <v>食費</v>
      </c>
      <c r="N12" s="23">
        <v>0.1</v>
      </c>
      <c r="O12" s="11">
        <f t="shared" ref="O12:O46" si="0">$D$9*N12</f>
        <v>37000</v>
      </c>
      <c r="P12" s="27"/>
      <c r="Q12" s="27"/>
      <c r="R12" s="27"/>
    </row>
    <row r="13" spans="1:18" ht="17.25" customHeight="1" x14ac:dyDescent="0.15">
      <c r="A13" s="27"/>
      <c r="B13" s="36"/>
      <c r="C13" s="79" t="s">
        <v>16</v>
      </c>
      <c r="D13" s="72">
        <v>8000</v>
      </c>
      <c r="E13" s="10">
        <f>D13/$D$9</f>
        <v>2.1621621621621623E-2</v>
      </c>
      <c r="F13" s="72"/>
      <c r="G13" s="47">
        <f>D13+F13</f>
        <v>8000</v>
      </c>
      <c r="H13" s="10">
        <f>G13/$D$9</f>
        <v>2.1621621621621623E-2</v>
      </c>
      <c r="I13" s="27"/>
      <c r="J13" s="27"/>
      <c r="K13" s="27"/>
      <c r="L13" s="56"/>
      <c r="M13" s="57" t="str">
        <f>C13</f>
        <v>水道</v>
      </c>
      <c r="N13" s="23">
        <v>0.02</v>
      </c>
      <c r="O13" s="11">
        <f t="shared" si="0"/>
        <v>7400</v>
      </c>
      <c r="P13" s="27"/>
      <c r="Q13" s="27"/>
      <c r="R13" s="27"/>
    </row>
    <row r="14" spans="1:18" ht="17.25" customHeight="1" x14ac:dyDescent="0.15">
      <c r="A14" s="27"/>
      <c r="B14" s="36"/>
      <c r="C14" s="79" t="s">
        <v>17</v>
      </c>
      <c r="D14" s="72">
        <v>13000</v>
      </c>
      <c r="E14" s="10">
        <f>D14/$D$9</f>
        <v>3.5135135135135137E-2</v>
      </c>
      <c r="F14" s="72">
        <v>-5000</v>
      </c>
      <c r="G14" s="47">
        <f>D14+F14</f>
        <v>8000</v>
      </c>
      <c r="H14" s="10">
        <f>G14/$D$9</f>
        <v>2.1621621621621623E-2</v>
      </c>
      <c r="I14" s="27"/>
      <c r="J14" s="27"/>
      <c r="K14" s="27"/>
      <c r="L14" s="56"/>
      <c r="M14" s="57" t="str">
        <f>C14</f>
        <v>電気</v>
      </c>
      <c r="N14" s="23">
        <v>0.02</v>
      </c>
      <c r="O14" s="11">
        <f t="shared" si="0"/>
        <v>7400</v>
      </c>
      <c r="P14" s="27"/>
      <c r="Q14" s="27"/>
      <c r="R14" s="27"/>
    </row>
    <row r="15" spans="1:18" ht="17.25" customHeight="1" x14ac:dyDescent="0.15">
      <c r="A15" s="27"/>
      <c r="B15" s="36"/>
      <c r="C15" s="79" t="s">
        <v>18</v>
      </c>
      <c r="D15" s="72">
        <v>7000</v>
      </c>
      <c r="E15" s="10">
        <f>D15/$D$9</f>
        <v>1.891891891891892E-2</v>
      </c>
      <c r="F15" s="72"/>
      <c r="G15" s="47">
        <f>D15+F15</f>
        <v>7000</v>
      </c>
      <c r="H15" s="10">
        <f>G15/$D$9</f>
        <v>1.891891891891892E-2</v>
      </c>
      <c r="I15" s="27"/>
      <c r="J15" s="27"/>
      <c r="K15" s="27"/>
      <c r="L15" s="56"/>
      <c r="M15" s="57" t="str">
        <f>C15</f>
        <v>ガス</v>
      </c>
      <c r="N15" s="23">
        <v>0.04</v>
      </c>
      <c r="O15" s="11">
        <f t="shared" si="0"/>
        <v>14800</v>
      </c>
      <c r="P15" s="27"/>
      <c r="Q15" s="27"/>
      <c r="R15" s="27"/>
    </row>
    <row r="16" spans="1:18" ht="17.25" customHeight="1" x14ac:dyDescent="0.15">
      <c r="A16" s="27"/>
      <c r="B16" s="36"/>
      <c r="C16" s="79" t="s">
        <v>19</v>
      </c>
      <c r="D16" s="72">
        <v>14000</v>
      </c>
      <c r="E16" s="10">
        <f>D16/$D$9</f>
        <v>3.783783783783784E-2</v>
      </c>
      <c r="F16" s="72"/>
      <c r="G16" s="47">
        <f>D16+F16</f>
        <v>14000</v>
      </c>
      <c r="H16" s="10">
        <f>G16/$D$9</f>
        <v>3.783783783783784E-2</v>
      </c>
      <c r="I16" s="27"/>
      <c r="J16" s="27"/>
      <c r="K16" s="27"/>
      <c r="L16" s="56"/>
      <c r="M16" s="57" t="str">
        <f>C16</f>
        <v>通信費/インターネット</v>
      </c>
      <c r="N16" s="23">
        <v>0.03</v>
      </c>
      <c r="O16" s="11">
        <f t="shared" si="0"/>
        <v>11100</v>
      </c>
      <c r="P16" s="27"/>
      <c r="Q16" s="27"/>
      <c r="R16" s="27"/>
    </row>
    <row r="17" spans="1:18" ht="17.25" customHeight="1" x14ac:dyDescent="0.15">
      <c r="A17" s="27"/>
      <c r="B17" s="36"/>
      <c r="C17" s="79" t="s">
        <v>20</v>
      </c>
      <c r="D17" s="72"/>
      <c r="E17" s="10">
        <f>D17/$D$9</f>
        <v>0</v>
      </c>
      <c r="F17" s="72"/>
      <c r="G17" s="47">
        <f>D17+F17</f>
        <v>0</v>
      </c>
      <c r="H17" s="10">
        <f>G17/$D$9</f>
        <v>0</v>
      </c>
      <c r="I17" s="27"/>
      <c r="J17" s="27"/>
      <c r="K17" s="27"/>
      <c r="L17" s="56"/>
      <c r="M17" s="57" t="str">
        <f>C17</f>
        <v>火災保険</v>
      </c>
      <c r="N17" s="23">
        <v>0.04</v>
      </c>
      <c r="O17" s="11">
        <f t="shared" si="0"/>
        <v>14800</v>
      </c>
      <c r="P17" s="27"/>
      <c r="Q17" s="27"/>
      <c r="R17" s="27"/>
    </row>
    <row r="18" spans="1:18" ht="17.25" customHeight="1" x14ac:dyDescent="0.15">
      <c r="A18" s="27"/>
      <c r="B18" s="36"/>
      <c r="C18" s="79" t="s">
        <v>21</v>
      </c>
      <c r="D18" s="73">
        <v>15000</v>
      </c>
      <c r="E18" s="10">
        <f>D18/$D$9</f>
        <v>4.0540540540540543E-2</v>
      </c>
      <c r="F18" s="72">
        <v>-5000</v>
      </c>
      <c r="G18" s="48">
        <f>D18+F18</f>
        <v>10000</v>
      </c>
      <c r="H18" s="10">
        <f>G18/$D$9</f>
        <v>2.7027027027027029E-2</v>
      </c>
      <c r="I18" s="27"/>
      <c r="J18" s="27"/>
      <c r="K18" s="27"/>
      <c r="L18" s="56"/>
      <c r="M18" s="57" t="str">
        <f>C18</f>
        <v>日用品</v>
      </c>
      <c r="N18" s="23">
        <v>0.02</v>
      </c>
      <c r="O18" s="11">
        <f t="shared" si="0"/>
        <v>7400</v>
      </c>
      <c r="P18" s="27"/>
      <c r="Q18" s="27"/>
      <c r="R18" s="27"/>
    </row>
    <row r="19" spans="1:18" ht="17.25" customHeight="1" x14ac:dyDescent="0.15">
      <c r="A19" s="27"/>
      <c r="B19" s="36"/>
      <c r="C19" s="79" t="s">
        <v>22</v>
      </c>
      <c r="D19" s="72"/>
      <c r="E19" s="10">
        <f>D19/$D$9</f>
        <v>0</v>
      </c>
      <c r="F19" s="72"/>
      <c r="G19" s="47">
        <f>D19+F19</f>
        <v>0</v>
      </c>
      <c r="H19" s="10">
        <f>G19/$D$9</f>
        <v>0</v>
      </c>
      <c r="I19" s="27"/>
      <c r="J19" s="27"/>
      <c r="K19" s="27"/>
      <c r="L19" s="56"/>
      <c r="M19" s="57" t="str">
        <f>C19</f>
        <v>医療費</v>
      </c>
      <c r="N19" s="23">
        <v>0.02</v>
      </c>
      <c r="O19" s="11">
        <f t="shared" si="0"/>
        <v>7400</v>
      </c>
      <c r="P19" s="27"/>
      <c r="Q19" s="27"/>
      <c r="R19" s="27"/>
    </row>
    <row r="20" spans="1:18" ht="17.25" customHeight="1" x14ac:dyDescent="0.15">
      <c r="A20" s="27"/>
      <c r="B20" s="36"/>
      <c r="C20" s="79" t="s">
        <v>23</v>
      </c>
      <c r="D20" s="72"/>
      <c r="E20" s="10">
        <f>D20/$D$9</f>
        <v>0</v>
      </c>
      <c r="F20" s="72"/>
      <c r="G20" s="47">
        <f>D20+F20</f>
        <v>0</v>
      </c>
      <c r="H20" s="10">
        <f>G20/$D$9</f>
        <v>0</v>
      </c>
      <c r="I20" s="27"/>
      <c r="J20" s="27"/>
      <c r="K20" s="27"/>
      <c r="L20" s="56"/>
      <c r="M20" s="57" t="str">
        <f>C20</f>
        <v>被服費（クリーニング）</v>
      </c>
      <c r="N20" s="23">
        <v>0.02</v>
      </c>
      <c r="O20" s="11">
        <f t="shared" si="0"/>
        <v>7400</v>
      </c>
      <c r="P20" s="27"/>
      <c r="Q20" s="27"/>
      <c r="R20" s="27"/>
    </row>
    <row r="21" spans="1:18" ht="17.25" customHeight="1" x14ac:dyDescent="0.15">
      <c r="A21" s="27"/>
      <c r="B21" s="36"/>
      <c r="C21" s="79" t="s">
        <v>24</v>
      </c>
      <c r="D21" s="72"/>
      <c r="E21" s="10">
        <f>D21/$D$9</f>
        <v>0</v>
      </c>
      <c r="F21" s="72"/>
      <c r="G21" s="47"/>
      <c r="H21" s="10">
        <f>G21/$D$9</f>
        <v>0</v>
      </c>
      <c r="I21" s="27"/>
      <c r="J21" s="27"/>
      <c r="K21" s="27"/>
      <c r="L21" s="56"/>
      <c r="M21" s="57" t="str">
        <f>C21</f>
        <v>交際費</v>
      </c>
      <c r="N21" s="23">
        <v>0.05</v>
      </c>
      <c r="O21" s="11">
        <f t="shared" si="0"/>
        <v>18500</v>
      </c>
      <c r="P21" s="27"/>
      <c r="Q21" s="27"/>
      <c r="R21" s="27"/>
    </row>
    <row r="22" spans="1:18" ht="17.25" customHeight="1" x14ac:dyDescent="0.15">
      <c r="A22" s="27"/>
      <c r="B22" s="37"/>
      <c r="C22" s="80" t="s">
        <v>25</v>
      </c>
      <c r="D22" s="74"/>
      <c r="E22" s="12">
        <f>D22/$D$9</f>
        <v>0</v>
      </c>
      <c r="F22" s="74"/>
      <c r="G22" s="49">
        <f>D22+F22</f>
        <v>0</v>
      </c>
      <c r="H22" s="12">
        <f>G22/$D$9</f>
        <v>0</v>
      </c>
      <c r="I22" s="27"/>
      <c r="J22" s="27"/>
      <c r="K22" s="27"/>
      <c r="L22" s="58"/>
      <c r="M22" s="59" t="str">
        <f>C22</f>
        <v>娯楽費</v>
      </c>
      <c r="N22" s="24">
        <v>0.08</v>
      </c>
      <c r="O22" s="13">
        <f t="shared" si="0"/>
        <v>29600</v>
      </c>
      <c r="P22" s="27"/>
      <c r="Q22" s="27"/>
      <c r="R22" s="27"/>
    </row>
    <row r="23" spans="1:18" ht="17.25" customHeight="1" x14ac:dyDescent="0.15">
      <c r="A23" s="27"/>
      <c r="B23" s="35" t="s">
        <v>26</v>
      </c>
      <c r="C23" s="78" t="s">
        <v>27</v>
      </c>
      <c r="D23" s="71">
        <v>12000</v>
      </c>
      <c r="E23" s="8">
        <f>D23/$D$9</f>
        <v>3.2432432432432434E-2</v>
      </c>
      <c r="F23" s="71">
        <v>-6000</v>
      </c>
      <c r="G23" s="46">
        <f>D23-F23</f>
        <v>18000</v>
      </c>
      <c r="H23" s="8">
        <f>G23/$D$9</f>
        <v>4.8648648648648651E-2</v>
      </c>
      <c r="I23" s="27"/>
      <c r="J23" s="27"/>
      <c r="K23" s="27"/>
      <c r="L23" s="54" t="s">
        <v>26</v>
      </c>
      <c r="M23" s="55" t="str">
        <f>C23</f>
        <v>ガソリン</v>
      </c>
      <c r="N23" s="22">
        <v>0.01</v>
      </c>
      <c r="O23" s="9">
        <f t="shared" si="0"/>
        <v>3700</v>
      </c>
      <c r="P23" s="27"/>
      <c r="Q23" s="27"/>
      <c r="R23" s="27"/>
    </row>
    <row r="24" spans="1:18" ht="17.25" customHeight="1" x14ac:dyDescent="0.15">
      <c r="A24" s="27"/>
      <c r="B24" s="36"/>
      <c r="C24" s="79" t="s">
        <v>28</v>
      </c>
      <c r="D24" s="72"/>
      <c r="E24" s="10">
        <f>D24/$D$9</f>
        <v>0</v>
      </c>
      <c r="F24" s="72"/>
      <c r="G24" s="47">
        <f>D24-F24</f>
        <v>0</v>
      </c>
      <c r="H24" s="10">
        <f>G24/$D$9</f>
        <v>0</v>
      </c>
      <c r="I24" s="27"/>
      <c r="J24" s="27"/>
      <c r="K24" s="27"/>
      <c r="L24" s="56"/>
      <c r="M24" s="57" t="str">
        <f>C24</f>
        <v>車検</v>
      </c>
      <c r="N24" s="23">
        <v>0.02</v>
      </c>
      <c r="O24" s="11">
        <f t="shared" si="0"/>
        <v>7400</v>
      </c>
      <c r="P24" s="27"/>
      <c r="Q24" s="27"/>
      <c r="R24" s="27"/>
    </row>
    <row r="25" spans="1:18" ht="17.25" customHeight="1" x14ac:dyDescent="0.15">
      <c r="A25" s="27"/>
      <c r="B25" s="36"/>
      <c r="C25" s="79" t="s">
        <v>29</v>
      </c>
      <c r="D25" s="72"/>
      <c r="E25" s="10">
        <f>D25/$D$9</f>
        <v>0</v>
      </c>
      <c r="F25" s="72"/>
      <c r="G25" s="47">
        <f>D25-F25</f>
        <v>0</v>
      </c>
      <c r="H25" s="10">
        <f>G25/$D$9</f>
        <v>0</v>
      </c>
      <c r="I25" s="27"/>
      <c r="J25" s="27"/>
      <c r="K25" s="27"/>
      <c r="L25" s="56"/>
      <c r="M25" s="57" t="str">
        <f>C25</f>
        <v>車税金</v>
      </c>
      <c r="N25" s="23">
        <v>0.01</v>
      </c>
      <c r="O25" s="11">
        <f t="shared" si="0"/>
        <v>3700</v>
      </c>
      <c r="P25" s="27"/>
      <c r="Q25" s="27"/>
      <c r="R25" s="27"/>
    </row>
    <row r="26" spans="1:18" ht="17.25" customHeight="1" x14ac:dyDescent="0.15">
      <c r="A26" s="27"/>
      <c r="B26" s="36"/>
      <c r="C26" s="79" t="s">
        <v>30</v>
      </c>
      <c r="D26" s="72"/>
      <c r="E26" s="10">
        <f>D26/$D$9</f>
        <v>0</v>
      </c>
      <c r="F26" s="72"/>
      <c r="G26" s="47">
        <f>D26-F26</f>
        <v>0</v>
      </c>
      <c r="H26" s="10">
        <f>G26/$D$9</f>
        <v>0</v>
      </c>
      <c r="I26" s="27"/>
      <c r="J26" s="27"/>
      <c r="K26" s="27"/>
      <c r="L26" s="56"/>
      <c r="M26" s="57" t="str">
        <f>C26</f>
        <v>車ローン</v>
      </c>
      <c r="N26" s="23">
        <v>0.03</v>
      </c>
      <c r="O26" s="11">
        <f t="shared" si="0"/>
        <v>11100</v>
      </c>
      <c r="P26" s="27"/>
      <c r="Q26" s="27"/>
      <c r="R26" s="27"/>
    </row>
    <row r="27" spans="1:18" ht="17.25" customHeight="1" x14ac:dyDescent="0.15">
      <c r="A27" s="27"/>
      <c r="B27" s="36"/>
      <c r="C27" s="79" t="s">
        <v>31</v>
      </c>
      <c r="D27" s="72">
        <v>5600</v>
      </c>
      <c r="E27" s="10">
        <f>D27/$D$9</f>
        <v>1.5135135135135135E-2</v>
      </c>
      <c r="F27" s="72"/>
      <c r="G27" s="47">
        <f>D27-F27</f>
        <v>5600</v>
      </c>
      <c r="H27" s="10">
        <f>G27/$D$9</f>
        <v>1.5135135135135135E-2</v>
      </c>
      <c r="I27" s="27"/>
      <c r="J27" s="27"/>
      <c r="K27" s="27"/>
      <c r="L27" s="56"/>
      <c r="M27" s="57" t="str">
        <f>C27</f>
        <v>車保険</v>
      </c>
      <c r="N27" s="23">
        <v>0.02</v>
      </c>
      <c r="O27" s="11">
        <f t="shared" si="0"/>
        <v>7400</v>
      </c>
      <c r="P27" s="27"/>
      <c r="Q27" s="27"/>
      <c r="R27" s="27"/>
    </row>
    <row r="28" spans="1:18" ht="17.25" customHeight="1" x14ac:dyDescent="0.15">
      <c r="A28" s="27"/>
      <c r="B28" s="37"/>
      <c r="C28" s="80" t="s">
        <v>32</v>
      </c>
      <c r="D28" s="74"/>
      <c r="E28" s="12">
        <f>D28/$D$9</f>
        <v>0</v>
      </c>
      <c r="F28" s="74"/>
      <c r="G28" s="49">
        <f>D28-F28</f>
        <v>0</v>
      </c>
      <c r="H28" s="12">
        <f>G28/$D$9</f>
        <v>0</v>
      </c>
      <c r="I28" s="27"/>
      <c r="J28" s="27"/>
      <c r="K28" s="27"/>
      <c r="L28" s="58"/>
      <c r="M28" s="59" t="str">
        <f>C28</f>
        <v>駐車場代</v>
      </c>
      <c r="N28" s="24">
        <v>1.4999999999999999E-2</v>
      </c>
      <c r="O28" s="13">
        <f t="shared" si="0"/>
        <v>5550</v>
      </c>
      <c r="P28" s="27"/>
      <c r="Q28" s="27"/>
      <c r="R28" s="27"/>
    </row>
    <row r="29" spans="1:18" ht="17.25" customHeight="1" x14ac:dyDescent="0.15">
      <c r="A29" s="27"/>
      <c r="B29" s="38" t="s">
        <v>33</v>
      </c>
      <c r="C29" s="81" t="s">
        <v>34</v>
      </c>
      <c r="D29" s="75">
        <v>43000</v>
      </c>
      <c r="E29" s="14">
        <f>D29/$D$9</f>
        <v>0.11621621621621622</v>
      </c>
      <c r="F29" s="75">
        <v>23000</v>
      </c>
      <c r="G29" s="50">
        <f>D29-F29</f>
        <v>20000</v>
      </c>
      <c r="H29" s="14">
        <f>G29/$D$9</f>
        <v>5.4054054054054057E-2</v>
      </c>
      <c r="I29" s="27"/>
      <c r="J29" s="27"/>
      <c r="K29" s="27"/>
      <c r="L29" s="60" t="s">
        <v>33</v>
      </c>
      <c r="M29" s="61" t="str">
        <f>C29</f>
        <v>保育料</v>
      </c>
      <c r="N29" s="22">
        <v>0.1</v>
      </c>
      <c r="O29" s="9">
        <f t="shared" si="0"/>
        <v>37000</v>
      </c>
      <c r="P29" s="27"/>
      <c r="Q29" s="27"/>
      <c r="R29" s="27"/>
    </row>
    <row r="30" spans="1:18" ht="17.25" customHeight="1" x14ac:dyDescent="0.15">
      <c r="A30" s="27"/>
      <c r="B30" s="36"/>
      <c r="C30" s="79" t="s">
        <v>35</v>
      </c>
      <c r="D30" s="72"/>
      <c r="E30" s="10">
        <f>D30/$D$9</f>
        <v>0</v>
      </c>
      <c r="F30" s="72"/>
      <c r="G30" s="47">
        <f>D30-F30</f>
        <v>0</v>
      </c>
      <c r="H30" s="10">
        <f>G30/$D$9</f>
        <v>0</v>
      </c>
      <c r="I30" s="27"/>
      <c r="J30" s="27"/>
      <c r="K30" s="27"/>
      <c r="L30" s="56"/>
      <c r="M30" s="57" t="str">
        <f>C30</f>
        <v>教育費（習い事）</v>
      </c>
      <c r="N30" s="23">
        <v>0.05</v>
      </c>
      <c r="O30" s="11">
        <f t="shared" si="0"/>
        <v>18500</v>
      </c>
      <c r="P30" s="27"/>
      <c r="Q30" s="27"/>
      <c r="R30" s="27"/>
    </row>
    <row r="31" spans="1:18" ht="17.25" customHeight="1" x14ac:dyDescent="0.15">
      <c r="A31" s="27"/>
      <c r="B31" s="36"/>
      <c r="C31" s="79" t="s">
        <v>36</v>
      </c>
      <c r="D31" s="72"/>
      <c r="E31" s="10">
        <f>D31/$D$9</f>
        <v>0</v>
      </c>
      <c r="F31" s="72"/>
      <c r="G31" s="47">
        <f>D31-F31</f>
        <v>0</v>
      </c>
      <c r="H31" s="10">
        <f>G31/$D$9</f>
        <v>0</v>
      </c>
      <c r="I31" s="27"/>
      <c r="J31" s="27"/>
      <c r="K31" s="27"/>
      <c r="L31" s="56"/>
      <c r="M31" s="57" t="str">
        <f>C31</f>
        <v>本</v>
      </c>
      <c r="N31" s="23">
        <v>0.01</v>
      </c>
      <c r="O31" s="11">
        <f t="shared" si="0"/>
        <v>3700</v>
      </c>
      <c r="P31" s="27"/>
      <c r="Q31" s="27"/>
      <c r="R31" s="27"/>
    </row>
    <row r="32" spans="1:18" ht="17.25" customHeight="1" x14ac:dyDescent="0.15">
      <c r="A32" s="27"/>
      <c r="B32" s="36"/>
      <c r="C32" s="79" t="s">
        <v>37</v>
      </c>
      <c r="D32" s="72"/>
      <c r="E32" s="10">
        <f>D32/$D$9</f>
        <v>0</v>
      </c>
      <c r="F32" s="72"/>
      <c r="G32" s="47">
        <f>D32-F32</f>
        <v>0</v>
      </c>
      <c r="H32" s="10">
        <f>G32/$D$9</f>
        <v>0</v>
      </c>
      <c r="I32" s="27"/>
      <c r="J32" s="27"/>
      <c r="K32" s="27"/>
      <c r="L32" s="56"/>
      <c r="M32" s="57" t="str">
        <f>C32</f>
        <v>こづかい</v>
      </c>
      <c r="N32" s="23">
        <v>5.0000000000000001E-3</v>
      </c>
      <c r="O32" s="11">
        <f t="shared" si="0"/>
        <v>1850</v>
      </c>
      <c r="P32" s="27"/>
      <c r="Q32" s="27"/>
      <c r="R32" s="27"/>
    </row>
    <row r="33" spans="1:18" ht="17.25" customHeight="1" x14ac:dyDescent="0.15">
      <c r="A33" s="27"/>
      <c r="B33" s="39"/>
      <c r="C33" s="82" t="s">
        <v>38</v>
      </c>
      <c r="D33" s="76"/>
      <c r="E33" s="15">
        <f>D33/$D$9</f>
        <v>0</v>
      </c>
      <c r="F33" s="76"/>
      <c r="G33" s="51">
        <f>D33-F33</f>
        <v>0</v>
      </c>
      <c r="H33" s="15">
        <f>G33/$D$9</f>
        <v>0</v>
      </c>
      <c r="I33" s="27"/>
      <c r="J33" s="27"/>
      <c r="K33" s="27"/>
      <c r="L33" s="62"/>
      <c r="M33" s="63" t="str">
        <f>C33</f>
        <v>その他</v>
      </c>
      <c r="N33" s="24"/>
      <c r="O33" s="13">
        <f t="shared" si="0"/>
        <v>0</v>
      </c>
      <c r="P33" s="27"/>
      <c r="Q33" s="27"/>
      <c r="R33" s="27"/>
    </row>
    <row r="34" spans="1:18" ht="17.25" customHeight="1" x14ac:dyDescent="0.15">
      <c r="A34" s="27"/>
      <c r="B34" s="40" t="s">
        <v>38</v>
      </c>
      <c r="C34" s="78" t="s">
        <v>39</v>
      </c>
      <c r="D34" s="71"/>
      <c r="E34" s="8">
        <f>D34/$D$9</f>
        <v>0</v>
      </c>
      <c r="F34" s="71"/>
      <c r="G34" s="46">
        <f>D34-F34</f>
        <v>0</v>
      </c>
      <c r="H34" s="8">
        <f>G34/$D$9</f>
        <v>0</v>
      </c>
      <c r="I34" s="27"/>
      <c r="J34" s="27"/>
      <c r="K34" s="27"/>
      <c r="L34" s="64" t="s">
        <v>38</v>
      </c>
      <c r="M34" s="55" t="str">
        <f>C34</f>
        <v>冠婚葬祭</v>
      </c>
      <c r="N34" s="22">
        <v>5.0000000000000001E-3</v>
      </c>
      <c r="O34" s="9">
        <f t="shared" si="0"/>
        <v>1850</v>
      </c>
      <c r="P34" s="27"/>
      <c r="Q34" s="27"/>
      <c r="R34" s="27"/>
    </row>
    <row r="35" spans="1:18" ht="17.25" customHeight="1" x14ac:dyDescent="0.15">
      <c r="A35" s="27"/>
      <c r="B35" s="41"/>
      <c r="C35" s="79" t="s">
        <v>40</v>
      </c>
      <c r="D35" s="72"/>
      <c r="E35" s="10">
        <f>D35/$D$9</f>
        <v>0</v>
      </c>
      <c r="F35" s="72"/>
      <c r="G35" s="47">
        <f>D35-F35</f>
        <v>0</v>
      </c>
      <c r="H35" s="10">
        <f>G35/$D$9</f>
        <v>0</v>
      </c>
      <c r="I35" s="27"/>
      <c r="J35" s="27"/>
      <c r="K35" s="27"/>
      <c r="L35" s="65"/>
      <c r="M35" s="57" t="str">
        <f>C35</f>
        <v>美容</v>
      </c>
      <c r="N35" s="23">
        <v>0.02</v>
      </c>
      <c r="O35" s="11">
        <f t="shared" si="0"/>
        <v>7400</v>
      </c>
      <c r="P35" s="27"/>
      <c r="Q35" s="27"/>
      <c r="R35" s="27"/>
    </row>
    <row r="36" spans="1:18" ht="17.25" customHeight="1" x14ac:dyDescent="0.15">
      <c r="A36" s="27"/>
      <c r="B36" s="41"/>
      <c r="C36" s="79" t="s">
        <v>41</v>
      </c>
      <c r="D36" s="72">
        <v>50000</v>
      </c>
      <c r="E36" s="10">
        <f>D36/$D$9</f>
        <v>0.13513513513513514</v>
      </c>
      <c r="F36" s="73">
        <v>10000</v>
      </c>
      <c r="G36" s="47">
        <f>D36-F36</f>
        <v>40000</v>
      </c>
      <c r="H36" s="10">
        <f>G36/$D$9</f>
        <v>0.10810810810810811</v>
      </c>
      <c r="I36" s="27"/>
      <c r="J36" s="27"/>
      <c r="K36" s="27"/>
      <c r="L36" s="65"/>
      <c r="M36" s="57" t="str">
        <f>C36</f>
        <v>こづかい</v>
      </c>
      <c r="N36" s="23">
        <v>0.04</v>
      </c>
      <c r="O36" s="11">
        <f t="shared" si="0"/>
        <v>14800</v>
      </c>
      <c r="P36" s="27"/>
      <c r="Q36" s="27"/>
      <c r="R36" s="27"/>
    </row>
    <row r="37" spans="1:18" ht="17.25" customHeight="1" x14ac:dyDescent="0.15">
      <c r="A37" s="27"/>
      <c r="B37" s="42"/>
      <c r="C37" s="80" t="s">
        <v>38</v>
      </c>
      <c r="D37" s="74"/>
      <c r="E37" s="12">
        <f>D37/$D$9</f>
        <v>0</v>
      </c>
      <c r="F37" s="74"/>
      <c r="G37" s="49">
        <f>D37-F37</f>
        <v>0</v>
      </c>
      <c r="H37" s="12">
        <f>G37/$D$9</f>
        <v>0</v>
      </c>
      <c r="I37" s="27"/>
      <c r="J37" s="27"/>
      <c r="K37" s="27"/>
      <c r="L37" s="66"/>
      <c r="M37" s="59" t="str">
        <f>C37</f>
        <v>その他</v>
      </c>
      <c r="N37" s="24"/>
      <c r="O37" s="13">
        <f t="shared" si="0"/>
        <v>0</v>
      </c>
      <c r="P37" s="27"/>
      <c r="Q37" s="27"/>
      <c r="R37" s="27"/>
    </row>
    <row r="38" spans="1:18" ht="17.25" customHeight="1" x14ac:dyDescent="0.15">
      <c r="A38" s="27"/>
      <c r="B38" s="35" t="s">
        <v>42</v>
      </c>
      <c r="C38" s="78" t="s">
        <v>43</v>
      </c>
      <c r="D38" s="71">
        <v>7000</v>
      </c>
      <c r="E38" s="8">
        <f>D38/$D$9</f>
        <v>1.891891891891892E-2</v>
      </c>
      <c r="F38" s="71"/>
      <c r="G38" s="46">
        <f>D38-F38</f>
        <v>7000</v>
      </c>
      <c r="H38" s="8">
        <f>G38/$D$9</f>
        <v>1.891891891891892E-2</v>
      </c>
      <c r="I38" s="27"/>
      <c r="J38" s="27"/>
      <c r="K38" s="27"/>
      <c r="L38" s="54" t="s">
        <v>42</v>
      </c>
      <c r="M38" s="55" t="str">
        <f>C38</f>
        <v>医療</v>
      </c>
      <c r="N38" s="22"/>
      <c r="O38" s="9">
        <f t="shared" si="0"/>
        <v>0</v>
      </c>
      <c r="P38" s="27"/>
      <c r="Q38" s="27"/>
      <c r="R38" s="27"/>
    </row>
    <row r="39" spans="1:18" ht="17.25" customHeight="1" x14ac:dyDescent="0.15">
      <c r="A39" s="27"/>
      <c r="B39" s="36"/>
      <c r="C39" s="79" t="s">
        <v>44</v>
      </c>
      <c r="D39" s="72"/>
      <c r="E39" s="10">
        <f>D39/$D$9</f>
        <v>0</v>
      </c>
      <c r="F39" s="72"/>
      <c r="G39" s="47">
        <f>D39-F39</f>
        <v>0</v>
      </c>
      <c r="H39" s="10">
        <f>G39/$D$9</f>
        <v>0</v>
      </c>
      <c r="I39" s="27"/>
      <c r="J39" s="27"/>
      <c r="K39" s="27"/>
      <c r="L39" s="56"/>
      <c r="M39" s="57" t="str">
        <f>C39</f>
        <v>がん</v>
      </c>
      <c r="N39" s="23"/>
      <c r="O39" s="11">
        <f t="shared" si="0"/>
        <v>0</v>
      </c>
      <c r="P39" s="27"/>
      <c r="Q39" s="27"/>
      <c r="R39" s="27"/>
    </row>
    <row r="40" spans="1:18" ht="17.25" customHeight="1" x14ac:dyDescent="0.15">
      <c r="A40" s="27"/>
      <c r="B40" s="36"/>
      <c r="C40" s="79" t="s">
        <v>45</v>
      </c>
      <c r="D40" s="72"/>
      <c r="E40" s="10">
        <f>D40/$D$9</f>
        <v>0</v>
      </c>
      <c r="F40" s="72"/>
      <c r="G40" s="47">
        <f>D40-F40</f>
        <v>0</v>
      </c>
      <c r="H40" s="10">
        <f>G40/$D$9</f>
        <v>0</v>
      </c>
      <c r="I40" s="27"/>
      <c r="J40" s="27"/>
      <c r="K40" s="27"/>
      <c r="L40" s="56"/>
      <c r="M40" s="57" t="str">
        <f>C40</f>
        <v>生命保険</v>
      </c>
      <c r="N40" s="23"/>
      <c r="O40" s="11">
        <f t="shared" si="0"/>
        <v>0</v>
      </c>
      <c r="P40" s="27"/>
      <c r="Q40" s="27"/>
      <c r="R40" s="27"/>
    </row>
    <row r="41" spans="1:18" ht="17.25" customHeight="1" x14ac:dyDescent="0.15">
      <c r="A41" s="27"/>
      <c r="B41" s="36"/>
      <c r="C41" s="79" t="s">
        <v>46</v>
      </c>
      <c r="D41" s="72"/>
      <c r="E41" s="10">
        <f>D41/$D$9</f>
        <v>0</v>
      </c>
      <c r="F41" s="72"/>
      <c r="G41" s="47">
        <f>D41-F41</f>
        <v>0</v>
      </c>
      <c r="H41" s="10">
        <f>G41/$D$9</f>
        <v>0</v>
      </c>
      <c r="I41" s="27"/>
      <c r="J41" s="27"/>
      <c r="K41" s="27"/>
      <c r="L41" s="56"/>
      <c r="M41" s="57" t="str">
        <f>C41</f>
        <v>年金保険</v>
      </c>
      <c r="N41" s="23"/>
      <c r="O41" s="11">
        <f t="shared" si="0"/>
        <v>0</v>
      </c>
      <c r="P41" s="27"/>
      <c r="Q41" s="27"/>
      <c r="R41" s="27"/>
    </row>
    <row r="42" spans="1:18" ht="17.25" customHeight="1" x14ac:dyDescent="0.15">
      <c r="A42" s="27"/>
      <c r="B42" s="37"/>
      <c r="C42" s="80" t="s">
        <v>47</v>
      </c>
      <c r="D42" s="74">
        <v>19010</v>
      </c>
      <c r="E42" s="12">
        <f>D42/$D$9</f>
        <v>5.137837837837838E-2</v>
      </c>
      <c r="F42" s="74"/>
      <c r="G42" s="49">
        <f>D42-F42</f>
        <v>19010</v>
      </c>
      <c r="H42" s="12">
        <f>G42/$D$9</f>
        <v>5.137837837837838E-2</v>
      </c>
      <c r="I42" s="27"/>
      <c r="J42" s="27"/>
      <c r="K42" s="27"/>
      <c r="L42" s="58"/>
      <c r="M42" s="59" t="str">
        <f>C42</f>
        <v>学資保険</v>
      </c>
      <c r="N42" s="24"/>
      <c r="O42" s="13">
        <f t="shared" si="0"/>
        <v>0</v>
      </c>
      <c r="P42" s="27"/>
      <c r="Q42" s="27"/>
      <c r="R42" s="27"/>
    </row>
    <row r="43" spans="1:18" ht="17.25" customHeight="1" x14ac:dyDescent="0.15">
      <c r="A43" s="27"/>
      <c r="B43" s="38" t="s">
        <v>48</v>
      </c>
      <c r="C43" s="81" t="s">
        <v>49</v>
      </c>
      <c r="D43" s="75"/>
      <c r="E43" s="14">
        <f>D43/$D$9</f>
        <v>0</v>
      </c>
      <c r="F43" s="75"/>
      <c r="G43" s="50">
        <f>D43-F43</f>
        <v>0</v>
      </c>
      <c r="H43" s="14">
        <f>G43/$D$9</f>
        <v>0</v>
      </c>
      <c r="I43" s="27"/>
      <c r="J43" s="27"/>
      <c r="K43" s="27"/>
      <c r="L43" s="60" t="s">
        <v>48</v>
      </c>
      <c r="M43" s="61" t="str">
        <f>C43</f>
        <v>積立貯金</v>
      </c>
      <c r="N43" s="22"/>
      <c r="O43" s="9">
        <f t="shared" si="0"/>
        <v>0</v>
      </c>
      <c r="P43" s="27"/>
      <c r="Q43" s="27"/>
      <c r="R43" s="27"/>
    </row>
    <row r="44" spans="1:18" ht="17.25" customHeight="1" x14ac:dyDescent="0.15">
      <c r="A44" s="27"/>
      <c r="B44" s="36"/>
      <c r="C44" s="79" t="s">
        <v>50</v>
      </c>
      <c r="D44" s="72"/>
      <c r="E44" s="10">
        <f>D44/$D$9</f>
        <v>0</v>
      </c>
      <c r="F44" s="72"/>
      <c r="G44" s="47">
        <f>D44-F44</f>
        <v>0</v>
      </c>
      <c r="H44" s="10">
        <f>G44/$D$9</f>
        <v>0</v>
      </c>
      <c r="I44" s="27"/>
      <c r="J44" s="27"/>
      <c r="K44" s="27"/>
      <c r="L44" s="56"/>
      <c r="M44" s="57" t="str">
        <f>C44</f>
        <v>財形</v>
      </c>
      <c r="N44" s="23"/>
      <c r="O44" s="11">
        <f t="shared" si="0"/>
        <v>0</v>
      </c>
      <c r="P44" s="27"/>
      <c r="Q44" s="27"/>
      <c r="R44" s="27"/>
    </row>
    <row r="45" spans="1:18" ht="17.25" customHeight="1" x14ac:dyDescent="0.15">
      <c r="A45" s="27"/>
      <c r="B45" s="36"/>
      <c r="C45" s="79" t="s">
        <v>51</v>
      </c>
      <c r="D45" s="72">
        <v>40000</v>
      </c>
      <c r="E45" s="10">
        <f>D45/$D$9</f>
        <v>0.10810810810810811</v>
      </c>
      <c r="F45" s="72">
        <v>23000</v>
      </c>
      <c r="G45" s="47">
        <f>D45-F45</f>
        <v>17000</v>
      </c>
      <c r="H45" s="10">
        <f>G45/$D$9</f>
        <v>4.5945945945945948E-2</v>
      </c>
      <c r="I45" s="27"/>
      <c r="J45" s="27"/>
      <c r="K45" s="27"/>
      <c r="L45" s="56"/>
      <c r="M45" s="57" t="str">
        <f>C45</f>
        <v>401K</v>
      </c>
      <c r="N45" s="23"/>
      <c r="O45" s="11">
        <f t="shared" si="0"/>
        <v>0</v>
      </c>
      <c r="P45" s="27"/>
      <c r="Q45" s="27"/>
      <c r="R45" s="27"/>
    </row>
    <row r="46" spans="1:18" ht="17.25" customHeight="1" thickBot="1" x14ac:dyDescent="0.2">
      <c r="A46" s="27"/>
      <c r="B46" s="43"/>
      <c r="C46" s="83" t="s">
        <v>38</v>
      </c>
      <c r="D46" s="77">
        <v>63970</v>
      </c>
      <c r="E46" s="16">
        <f>D46/$D$9</f>
        <v>0.17289189189189189</v>
      </c>
      <c r="F46" s="77">
        <v>63970</v>
      </c>
      <c r="G46" s="52">
        <f>D46-F46</f>
        <v>0</v>
      </c>
      <c r="H46" s="16">
        <f>G46/$D$9</f>
        <v>0</v>
      </c>
      <c r="I46" s="27"/>
      <c r="J46" s="27"/>
      <c r="K46" s="27"/>
      <c r="L46" s="67"/>
      <c r="M46" s="68" t="str">
        <f>C46</f>
        <v>その他</v>
      </c>
      <c r="N46" s="25"/>
      <c r="O46" s="17">
        <f t="shared" si="0"/>
        <v>0</v>
      </c>
      <c r="P46" s="27"/>
      <c r="Q46" s="27"/>
      <c r="R46" s="27"/>
    </row>
    <row r="47" spans="1:18" ht="17.25" customHeight="1" thickTop="1" x14ac:dyDescent="0.15">
      <c r="A47" s="27"/>
      <c r="B47" s="44" t="s">
        <v>52</v>
      </c>
      <c r="C47" s="45"/>
      <c r="D47" s="53">
        <f>SUM(D11:D46)</f>
        <v>417580</v>
      </c>
      <c r="E47" s="18">
        <f>D47/$D$9</f>
        <v>1.1285945945945945</v>
      </c>
      <c r="F47" s="53"/>
      <c r="G47" s="53">
        <f>SUM(G11:G46)</f>
        <v>268610</v>
      </c>
      <c r="H47" s="18">
        <f>G47/$D$9</f>
        <v>0.72597297297297292</v>
      </c>
      <c r="I47" s="27"/>
      <c r="J47" s="27"/>
      <c r="K47" s="27"/>
      <c r="L47" s="44" t="s">
        <v>52</v>
      </c>
      <c r="M47" s="45"/>
      <c r="N47" s="19"/>
      <c r="O47" s="20">
        <f>SUM(O11:O46)</f>
        <v>342250</v>
      </c>
      <c r="P47" s="27"/>
      <c r="Q47" s="27"/>
      <c r="R47" s="27"/>
    </row>
    <row r="48" spans="1:18" ht="6.75" customHeight="1" x14ac:dyDescent="0.15">
      <c r="A48" s="27"/>
      <c r="B48" s="27"/>
      <c r="C48" s="27"/>
      <c r="D48" s="27"/>
      <c r="E48" s="27"/>
      <c r="F48" s="29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ht="17.25" customHeight="1" x14ac:dyDescent="0.15">
      <c r="A49" s="27"/>
      <c r="B49" s="33" t="s">
        <v>53</v>
      </c>
      <c r="C49" s="33"/>
      <c r="D49" s="33">
        <f>D9-D47</f>
        <v>-47580</v>
      </c>
      <c r="E49" s="33"/>
      <c r="F49" s="33"/>
      <c r="G49" s="3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ht="17.25" customHeight="1" x14ac:dyDescent="0.15">
      <c r="A50" s="27"/>
      <c r="B50" s="33" t="s">
        <v>54</v>
      </c>
      <c r="C50" s="33"/>
      <c r="D50" s="33">
        <f>D47-G47</f>
        <v>148970</v>
      </c>
      <c r="E50" s="33"/>
      <c r="F50" s="33"/>
      <c r="G50" s="33"/>
      <c r="H50" s="27" t="s">
        <v>56</v>
      </c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ht="5.25" customHeight="1" x14ac:dyDescent="0.15">
      <c r="A51" s="27"/>
      <c r="B51" s="27"/>
      <c r="C51" s="27"/>
      <c r="D51" s="21"/>
      <c r="E51" s="21"/>
      <c r="F51" s="21"/>
      <c r="G51" s="21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ht="17.25" customHeight="1" x14ac:dyDescent="0.15">
      <c r="A52" s="27"/>
      <c r="B52" s="33" t="s">
        <v>55</v>
      </c>
      <c r="C52" s="33"/>
      <c r="D52" s="33">
        <f>D50*12</f>
        <v>1787640</v>
      </c>
      <c r="E52" s="33"/>
      <c r="F52" s="33"/>
      <c r="G52" s="33"/>
      <c r="H52" s="27" t="s">
        <v>57</v>
      </c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x14ac:dyDescent="0.1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x14ac:dyDescent="0.1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1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15">
      <c r="A56" s="27"/>
    </row>
    <row r="57" spans="1:18" x14ac:dyDescent="0.15">
      <c r="A57" s="27"/>
    </row>
    <row r="58" spans="1:18" x14ac:dyDescent="0.15">
      <c r="A58" s="27"/>
    </row>
    <row r="59" spans="1:18" x14ac:dyDescent="0.15">
      <c r="A59" s="27"/>
    </row>
  </sheetData>
  <sheetProtection password="C731" sheet="1" objects="1" scenarios="1" selectLockedCells="1"/>
  <mergeCells count="27">
    <mergeCell ref="D51:G51"/>
    <mergeCell ref="B52:C52"/>
    <mergeCell ref="D52:G52"/>
    <mergeCell ref="B47:C47"/>
    <mergeCell ref="L47:M47"/>
    <mergeCell ref="B49:C49"/>
    <mergeCell ref="D49:G49"/>
    <mergeCell ref="B50:C50"/>
    <mergeCell ref="D50:G50"/>
    <mergeCell ref="B34:B37"/>
    <mergeCell ref="L34:L37"/>
    <mergeCell ref="B38:B42"/>
    <mergeCell ref="L38:L42"/>
    <mergeCell ref="B43:B46"/>
    <mergeCell ref="L43:L46"/>
    <mergeCell ref="B11:B22"/>
    <mergeCell ref="L11:L22"/>
    <mergeCell ref="B23:B28"/>
    <mergeCell ref="L23:L28"/>
    <mergeCell ref="B29:B33"/>
    <mergeCell ref="L29:L33"/>
    <mergeCell ref="A1:F3"/>
    <mergeCell ref="G1:H3"/>
    <mergeCell ref="B6:C6"/>
    <mergeCell ref="B7:C7"/>
    <mergeCell ref="B8:C8"/>
    <mergeCell ref="B9:C9"/>
  </mergeCells>
  <phoneticPr fontId="3"/>
  <conditionalFormatting sqref="E1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{145C1AF5-39E9-44B6-98D7-CCEC47BC79C0}</x14:id>
        </ext>
      </extLst>
    </cfRule>
  </conditionalFormatting>
  <conditionalFormatting sqref="E11:E22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{51B4062C-9FB6-41CD-82A9-BF3DCF5B2B82}</x14:id>
        </ext>
      </extLst>
    </cfRule>
  </conditionalFormatting>
  <conditionalFormatting sqref="E23:E4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{25673DD6-7065-408D-82AE-B15E4D0BDD8D}</x14:id>
        </ext>
      </extLst>
    </cfRule>
  </conditionalFormatting>
  <conditionalFormatting sqref="H1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{7F59E2E6-E558-49B8-9979-8E47BEBAE973}</x14:id>
        </ext>
      </extLst>
    </cfRule>
  </conditionalFormatting>
  <conditionalFormatting sqref="H11:H2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{C317982F-1AAD-441B-98AF-A82F6D57F0D4}</x14:id>
        </ext>
      </extLst>
    </cfRule>
  </conditionalFormatting>
  <conditionalFormatting sqref="H23:H4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{9AD2B8EB-2254-4243-87A8-964267A7EB3D}</x14:id>
        </ext>
      </extLst>
    </cfRule>
  </conditionalFormatting>
  <conditionalFormatting sqref="H11:H4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{F6222E02-A571-4D5B-90B0-A053F47EB9F6}</x14:id>
        </ext>
      </extLst>
    </cfRule>
  </conditionalFormatting>
  <conditionalFormatting sqref="E11:E4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{CA31C07D-41B9-4032-B571-CD862A797113}</x14:id>
        </ext>
      </extLst>
    </cfRule>
  </conditionalFormatting>
  <pageMargins left="0.23622047244094491" right="0.23622047244094491" top="0" bottom="0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5C1AF5-39E9-44B6-98D7-CCEC47BC79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51B4062C-9FB6-41CD-82A9-BF3DCF5B2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E11:E22</xm:sqref>
        </x14:conditionalFormatting>
        <x14:conditionalFormatting xmlns:xm="http://schemas.microsoft.com/office/excel/2006/main">
          <x14:cfRule type="dataBar" id="{25673DD6-7065-408D-82AE-B15E4D0BD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E23:E47</xm:sqref>
        </x14:conditionalFormatting>
        <x14:conditionalFormatting xmlns:xm="http://schemas.microsoft.com/office/excel/2006/main">
          <x14:cfRule type="dataBar" id="{7F59E2E6-E558-49B8-9979-8E47BEBAE9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C317982F-1AAD-441B-98AF-A82F6D57F0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H11:H22</xm:sqref>
        </x14:conditionalFormatting>
        <x14:conditionalFormatting xmlns:xm="http://schemas.microsoft.com/office/excel/2006/main">
          <x14:cfRule type="dataBar" id="{9AD2B8EB-2254-4243-87A8-964267A7EB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H23:H47</xm:sqref>
        </x14:conditionalFormatting>
        <x14:conditionalFormatting xmlns:xm="http://schemas.microsoft.com/office/excel/2006/main">
          <x14:cfRule type="dataBar" id="{F6222E02-A571-4D5B-90B0-A053F47EB9F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H11:H47</xm:sqref>
        </x14:conditionalFormatting>
        <x14:conditionalFormatting xmlns:xm="http://schemas.microsoft.com/office/excel/2006/main">
          <x14:cfRule type="dataBar" id="{CA31C07D-41B9-4032-B571-CD862A79711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E11:E47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現状分析（簡易改善診断）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TK-HOKEN3</dc:creator>
  <cp:lastModifiedBy>TK-HOKEN3</cp:lastModifiedBy>
  <cp:lastPrinted>2019-01-15T06:59:12Z</cp:lastPrinted>
  <dcterms:created xsi:type="dcterms:W3CDTF">2019-01-15T06:35:38Z</dcterms:created>
  <dcterms:modified xsi:type="dcterms:W3CDTF">2019-01-15T07:00:30Z</dcterms:modified>
</cp:coreProperties>
</file>